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F5" i="6" s="1"/>
  <c r="H6" i="16" l="1"/>
  <c r="H5" i="16"/>
  <c r="I4" i="16" s="1"/>
  <c r="I7" i="16" l="1"/>
  <c r="E9" i="20" l="1"/>
  <c r="F6" i="6" l="1"/>
  <c r="D5" i="20" l="1"/>
  <c r="G6" i="20" l="1"/>
  <c r="F9" i="20" l="1"/>
  <c r="F10" i="6" l="1"/>
  <c r="F11" i="6" s="1"/>
  <c r="F20" i="6" l="1"/>
  <c r="F13" i="6"/>
  <c r="E5" i="20"/>
  <c r="G6" i="7"/>
  <c r="G7" i="7" s="1"/>
  <c r="G9" i="7" s="1"/>
  <c r="F15" i="6" l="1"/>
  <c r="F14" i="6"/>
  <c r="E6" i="20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<sst xmlns="http://schemas.openxmlformats.org/spreadsheetml/2006/main" count="71" uniqueCount="65">
  <si>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</si>
  <si>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</si>
  <si>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</si>
  <si>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</si>
  <si>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</si>
  <si>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</si>
  <si>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</si>
  <si>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</si>
  <si>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</si>
  <si>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</si>
  <si>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</si>
  <si>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</si>
  <si>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</si>
  <si>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</si>
  <si>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</si>
  <si>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</si>
  <si>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</si>
  <si>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</si>
  <si>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</si>
  <si>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</si>
  <si>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</si>
  <si>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</si>
  <si>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</si>
  <si>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</si>
  <si>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</si>
  <si>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</si>
  <si>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</si>
  <si>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</si>
  <si>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</si>
  <si>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</si>
  <si>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</si>
  <si>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</si>
  <si>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</si>
  <si>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</si>
  <si>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</si>
  <si>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</si>
  <si>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</si>
  <si>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</si>
  <si>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</si>
  <si>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</si>
  <si>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</si>
  <si>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</si>
  <si>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</si>
  <si>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</si>
  <si>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</si>
  <si>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</si>
  <si>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</si>
  <si>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</si>
  <si>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</si>
  <si>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</si>
  <si>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</si>
  <si>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</si>
  <si>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</si>
  <si>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</si>
  <si>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</si>
  <si>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</si>
  <si>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</si>
  <si>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</si>
  <si>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</si>
  <si>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</si>
  <si>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</si>
  <si>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показаний общего прибора учета тепловой энергии отопления за Май  2021 г.</t>
  </si>
  <si>
    <t>Расчет платы за коммунальную услуги по гаражу Май 2021 года</t>
  </si>
  <si>
    <t>Отчет по вывозу ТКО за Май 2021 г.</t>
  </si>
  <si>
    <t>СПРАВОЧНАЯ ИНФОРМАЦИЯ потребление коммунальных услуг в доме ул. 8 Марта, д.2а за Май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</si>
</sst>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/>
    </xf>
    <xf numFmtId="43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G20" sqref="G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3" t="s">
        <v>2</v>
      </c>
      <c r="B1" s="63"/>
      <c r="C1" s="63"/>
      <c r="D1" s="63"/>
      <c r="E1" s="63"/>
    </row>
    <row r="2" spans="1:11" ht="18.75">
      <c r="A2" s="64" t="s">
        <v>61</v>
      </c>
      <c r="B2" s="64"/>
      <c r="C2" s="64"/>
      <c r="D2" s="64"/>
      <c r="E2" s="64"/>
      <c r="F2" s="64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10134.209999999999</v>
      </c>
      <c r="D5" s="9">
        <v>10231.459999999999</v>
      </c>
      <c r="E5" s="9">
        <f>D5-C5</f>
        <v>97.25</v>
      </c>
      <c r="F5" s="30">
        <f>E5+G5</f>
        <v>97.36</v>
      </c>
      <c r="G5" s="40">
        <v>0.11</v>
      </c>
      <c r="H5" s="51"/>
    </row>
    <row r="6" spans="1:11" ht="32.25" customHeight="1">
      <c r="A6" s="65" t="s">
        <v>12</v>
      </c>
      <c r="B6" s="65"/>
      <c r="C6" s="65"/>
      <c r="D6" s="65"/>
      <c r="E6" s="65"/>
      <c r="F6" s="3">
        <f>9212.3+1222</f>
        <v>10434.299999999999</v>
      </c>
    </row>
    <row r="7" spans="1:11">
      <c r="B7" s="10"/>
    </row>
    <row r="8" spans="1:11" ht="51.75" customHeight="1">
      <c r="A8" s="66" t="s">
        <v>43</v>
      </c>
      <c r="B8" s="66"/>
      <c r="C8" s="66"/>
      <c r="D8" s="66"/>
      <c r="E8" s="66"/>
      <c r="F8" s="31">
        <v>521.1</v>
      </c>
      <c r="G8" s="28"/>
    </row>
    <row r="9" spans="1:11" ht="18.75">
      <c r="A9" s="61" t="s">
        <v>45</v>
      </c>
      <c r="B9" s="61"/>
      <c r="C9" s="61"/>
      <c r="D9" s="61"/>
      <c r="E9" s="61"/>
      <c r="F9" s="32">
        <v>5.0999999999999997E-2</v>
      </c>
    </row>
    <row r="10" spans="1:11" ht="28.15" customHeight="1">
      <c r="A10" s="67" t="s">
        <v>36</v>
      </c>
      <c r="B10" s="67"/>
      <c r="C10" s="67"/>
      <c r="D10" s="67"/>
      <c r="E10" s="67"/>
      <c r="F10" s="33">
        <f>F8*F9</f>
        <v>26.5761</v>
      </c>
    </row>
    <row r="11" spans="1:11" ht="23.45" customHeight="1">
      <c r="A11" s="61" t="s">
        <v>37</v>
      </c>
      <c r="B11" s="61"/>
      <c r="C11" s="61"/>
      <c r="D11" s="61"/>
      <c r="E11" s="61"/>
      <c r="F11" s="33">
        <f>F5-F10</f>
        <v>70.783900000000003</v>
      </c>
      <c r="G11" s="62"/>
      <c r="H11" s="62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7" t="s">
        <v>44</v>
      </c>
      <c r="B13" s="67"/>
      <c r="C13" s="67"/>
      <c r="D13" s="67"/>
      <c r="E13" s="67"/>
      <c r="F13" s="32">
        <f>(F5)/(F10+F11)*F9</f>
        <v>5.0999999999999997E-2</v>
      </c>
    </row>
    <row r="14" spans="1:11" ht="48" customHeight="1">
      <c r="A14" s="67" t="s">
        <v>38</v>
      </c>
      <c r="B14" s="67"/>
      <c r="C14" s="67"/>
      <c r="D14" s="67"/>
      <c r="E14" s="67"/>
      <c r="F14" s="34">
        <f>F19*F13+F17</f>
        <v>148.74637999999999</v>
      </c>
      <c r="K14" s="38"/>
    </row>
    <row r="15" spans="1:11" ht="53.45" customHeight="1">
      <c r="A15" s="67" t="s">
        <v>56</v>
      </c>
      <c r="B15" s="67"/>
      <c r="C15" s="67"/>
      <c r="D15" s="67"/>
      <c r="E15" s="67"/>
      <c r="F15" s="34">
        <f>F13*F19*3.23</f>
        <v>389.97850740000001</v>
      </c>
      <c r="K15" s="38"/>
    </row>
    <row r="16" spans="1:11" ht="18.75">
      <c r="A16" s="61" t="s">
        <v>42</v>
      </c>
      <c r="B16" s="61"/>
      <c r="C16" s="61"/>
      <c r="D16" s="61"/>
      <c r="E16" s="61"/>
      <c r="F16" s="35">
        <v>3311</v>
      </c>
    </row>
    <row r="17" spans="1:6" ht="18.75">
      <c r="A17" s="61" t="s">
        <v>41</v>
      </c>
      <c r="B17" s="61"/>
      <c r="C17" s="61"/>
      <c r="D17" s="61"/>
      <c r="E17" s="61"/>
      <c r="F17" s="33">
        <v>28.01</v>
      </c>
    </row>
    <row r="18" spans="1:6" ht="18.75">
      <c r="A18" s="61" t="s">
        <v>40</v>
      </c>
      <c r="B18" s="61"/>
      <c r="C18" s="61"/>
      <c r="D18" s="61"/>
      <c r="E18" s="61"/>
      <c r="F18" s="33">
        <v>4.01</v>
      </c>
    </row>
    <row r="19" spans="1:6" ht="22.15" customHeight="1">
      <c r="A19" s="61" t="s">
        <v>39</v>
      </c>
      <c r="B19" s="61"/>
      <c r="C19" s="61"/>
      <c r="D19" s="61"/>
      <c r="E19" s="61"/>
      <c r="F19" s="33">
        <v>2367.38</v>
      </c>
    </row>
    <row r="20" spans="1:6" ht="59.25" customHeight="1">
      <c r="A20" s="68" t="s">
        <v>55</v>
      </c>
      <c r="B20" s="68"/>
      <c r="C20" s="68"/>
      <c r="D20" s="68"/>
      <c r="E20" s="68"/>
      <c r="F20" s="36">
        <f>F11/F6*F19+F16/F6*F18</f>
        <v>17.332211953077834</v>
      </c>
    </row>
    <row r="21" spans="1:6" ht="18.75">
      <c r="A21" s="61"/>
      <c r="B21" s="61"/>
      <c r="C21" s="61"/>
      <c r="D21" s="61"/>
      <c r="E21" s="61"/>
      <c r="F21" s="39"/>
    </row>
    <row r="22" spans="1:6" ht="18.75">
      <c r="A22" s="61"/>
      <c r="B22" s="61"/>
      <c r="C22" s="61"/>
      <c r="D22" s="61"/>
      <c r="E22" s="61"/>
      <c r="F22" s="39"/>
    </row>
    <row r="23" spans="1:6" ht="18.75">
      <c r="A23" s="61"/>
      <c r="B23" s="61"/>
      <c r="C23" s="61"/>
      <c r="D23" s="61"/>
      <c r="E23" s="61"/>
      <c r="F23" s="39"/>
    </row>
  </sheetData>
  <mergeCells count="19"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  <mergeCell ref="G11:H11"/>
    <mergeCell ref="A21:E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H9" sqref="H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62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6949.87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f>'Отопление и ГВС'!F11/'Отопление и ГВС'!F6*1222</f>
        <v>8.2897679576013736</v>
      </c>
    </row>
    <row r="7" spans="1:9">
      <c r="A7" t="s">
        <v>13</v>
      </c>
      <c r="G7" s="15">
        <f>(G4*866.1+G3*4.01+G5*(28.01+33.4)+G6*2334.61)*0.014</f>
        <v>693.96115420094043</v>
      </c>
    </row>
    <row r="9" spans="1:9" ht="21">
      <c r="A9" t="s">
        <v>11</v>
      </c>
      <c r="G9" s="13">
        <f>(G3*4.01+G4*866.1+G5*(28.01+33.4)+G7+G6*2367.38)/134</f>
        <v>377.12142329602449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63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8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57959.41</v>
      </c>
      <c r="I4" s="55">
        <f>(H4-H5-H6)/E4</f>
        <v>5.9248634977150134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60</v>
      </c>
      <c r="B6" s="79"/>
      <c r="C6" s="79"/>
      <c r="D6" s="80"/>
      <c r="E6" s="57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9"/>
      <c r="G7" s="59"/>
      <c r="H7" s="48"/>
      <c r="I7" s="49">
        <f>I4</f>
        <v>5.9248634977150134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57</v>
      </c>
      <c r="B10"/>
    </row>
    <row r="11" spans="1:9">
      <c r="A11">
        <v>1</v>
      </c>
      <c r="B11" s="72" t="s">
        <v>58</v>
      </c>
      <c r="C11" s="72"/>
      <c r="D11" s="72"/>
      <c r="E11" t="s">
        <v>59</v>
      </c>
      <c r="F11" s="60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E6" sqref="E6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64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f>'Отопление и ГВС'!D5</f>
        <v>10231.459999999999</v>
      </c>
      <c r="E5" s="25">
        <f>'Отопление и ГВС'!F11</f>
        <v>70.783900000000003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f>E7*'Отопление и ГВС'!F13</f>
        <v>23.204999999999998</v>
      </c>
      <c r="F6" s="26">
        <v>1.2</v>
      </c>
      <c r="G6" s="26">
        <f>G7*0.051</f>
        <v>2.2184999999999997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455</v>
      </c>
      <c r="F7" s="25">
        <v>22.6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56">
        <v>6907</v>
      </c>
      <c r="E8" s="25">
        <v>723</v>
      </c>
      <c r="F8" s="25">
        <v>30.3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1178</v>
      </c>
      <c r="F9" s="25">
        <f>F7+F8</f>
        <v>52.900000000000006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30355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2021-05-25T09:37:08Z</cp:lastPrinted>
  <dcterms:created xsi:type="dcterms:W3CDTF">2015-09-15T11:53:49Z</dcterms:created>
  <dcterms:modified xsi:type="dcterms:W3CDTF">2021-06-28T11:57:46Z</dcterms:modified>
</cp:coreProperties>
</file>